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RWn+q08wPb2LZJ5Ked5QC+o8paEc7Y1FtwM+jmR5aM6VIeDcYUJrUTY6k3O7k4GEhoXZhiMN4Pe0JWON/Mrh6g==" workbookSaltValue="4gleG8sCWqG8g4lkutQfow==" workbookSpinCount="100000" lockStructure="1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I85" i="4"/>
  <c r="H85" i="4"/>
  <c r="E85" i="4"/>
  <c r="BB10" i="4"/>
  <c r="AT10" i="4"/>
  <c r="AL10" i="4"/>
  <c r="P10" i="4"/>
  <c r="B10" i="4"/>
  <c r="BB8" i="4"/>
  <c r="AT8" i="4"/>
  <c r="AL8" i="4"/>
  <c r="AD8" i="4"/>
  <c r="W8" i="4"/>
  <c r="P8" i="4"/>
  <c r="I8" i="4"/>
  <c r="B8" i="4"/>
  <c r="B6" i="4"/>
  <c r="C10" i="5" l="1"/>
  <c r="D10" i="5"/>
</calcChain>
</file>

<file path=xl/sharedStrings.xml><?xml version="1.0" encoding="utf-8"?>
<sst xmlns="http://schemas.openxmlformats.org/spreadsheetml/2006/main" count="237" uniqueCount="124">
  <si>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</si>
  <si>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</si>
  <si>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</si>
  <si>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</si>
  <si>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</si>
  <si>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</si>
  <si>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</si>
  <si>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</si>
  <si>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</si>
  <si>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</si>
  <si>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</si>
  <si>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</si>
  <si>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</si>
  <si>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</si>
  <si>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</si>
  <si>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</si>
  <si>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</si>
  <si>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</si>
  <si>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</si>
  <si>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</si>
  <si>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</si>
  <si>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</si>
  <si>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</si>
  <si>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</si>
  <si>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</si>
  <si>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</si>
  <si>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</si>
  <si>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</si>
  <si>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</si>
  <si>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</si>
  <si>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</si>
  <si>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</si>
  <si>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</si>
  <si>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</si>
  <si>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</si>
  <si>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</si>
  <si>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</si>
  <si>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</si>
  <si>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</si>
  <si>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</si>
  <si>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</si>
  <si>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</si>
  <si>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</si>
  <si>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</si>
  <si>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</si>
  <si>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</si>
  <si>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</si>
  <si>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</si>
  <si>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</si>
  <si>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</si>
  <si>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</si>
  <si>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</si>
  <si>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</si>
  <si>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</si>
  <si>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</si>
  <si>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</si>
  <si>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</si>
  <si>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</si>
  <si>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</si>
  <si>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</si>
  <si>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</si>
  <si>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</si>
  <si>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</si>
  <si>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</si>
  <si>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</si>
  <si>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</si>
  <si>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</si>
  <si>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</si>
  <si>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</si>
  <si>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</si>
  <si>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</si>
  <si>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</si>
  <si>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</si>
  <si>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</si>
  <si>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</si>
  <si>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</si>
  <si>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</si>
  <si>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</si>
  <si>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</si>
  <si>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</si>
  <si>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</si>
  <si>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</si>
  <si>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</si>
  <si>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</si>
  <si>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</si>
  <si>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</si>
  <si>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</si>
  <si>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</si>
  <si>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</si>
  <si>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</si>
  <si>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</si>
  <si>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</si>
  <si>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</si>
  <si>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</si>
  <si>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</si>
  <si>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</si>
  <si>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</si>
  <si>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</si>
  <si>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</si>
  <si>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</si>
  <si>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</si>
  <si>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</si>
  <si>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</si>
  <si>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</si>
  <si>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</si>
  <si>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</si>
  <si>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</si>
  <si>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</si>
  <si>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東京都　御蔵島村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</si>
  <si>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</si>
  <si>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</si>
  <si>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</si>
  <si>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</si>
  <si>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</si>
  <si>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</si>
  <si>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</si>
  <si>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</si>
  <si>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</si>
  <si>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</si>
  <si>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</si>
  <si>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</si>
  <si>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①収益的収支比率
　本村の収益的収支比率は単年度で赤字となっており、経営改善に向け、料金回収率や設備投資の見直しといった取組が必要となる。
④企業債残高対給水収益比率
　現状、類似団体の平均値を下回っているが、今後設備更新等を実施予定であり、適切な投資規模と料金水準を見定めた経営計画が必要となる。
⑤料金回収率
　本村では100％を下回っており、適切な料金収入の確保が必要となっている。
⑥給水原価
　本村の給水原価は類似団体と比し低いが、新たな設備投資に係る地方債償還等により高まる可能性がある。
⑦施設利用率
　平均の水道施設利用率は余裕があるが、夏季に配水能力の上限まで達する場合がある。
⑧有収率
　本村の有収率は高く、施設の稼働状況が収益に反映されているといえる。</t>
    <phoneticPr fontId="4"/>
  </si>
  <si>
    <t>　単年度の収益的収支は赤字となっており、事業運営に必要最低限の総費用（地方債償還金を含む）を賄うだけの収益確保ができていない。
　管路更新等の事業維持に不可欠な設備投資が今後見込まれており、財源の確保や経営に与える影響等を踏まえ、適切な料金収入の確保を含む経営改善の実施や、投資計画等の見直しなどを行う必要がある。</t>
    <phoneticPr fontId="4"/>
  </si>
  <si>
    <t>③管路更新率
　過去５年の更新は無いが、都道の更新工事及び耐用寿命の迫るものなど、優先順位の高いものから着手し、平成30年度より5か年で5％の更新を目途としている。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</si>
</sst>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22-4575-B3A2-AFE65997F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544192"/>
        <c:axId val="89546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</c:v>
                </c:pt>
                <c:pt idx="1">
                  <c:v>0.91</c:v>
                </c:pt>
                <c:pt idx="2">
                  <c:v>1.26</c:v>
                </c:pt>
                <c:pt idx="3">
                  <c:v>0.78</c:v>
                </c:pt>
                <c:pt idx="4">
                  <c:v>0.56999999999999995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22-4575-B3A2-AFE65997F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44192"/>
        <c:axId val="89546112"/>
      </c:lineChart>
      <c:dateAx>
        <c:axId val="89544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546112"/>
        <c:crosses val="autoZero"/>
        <c:auto val="1"/>
        <c:lblOffset val="100"/>
        <c:baseTimeUnit val="years"/>
      </c:dateAx>
      <c:valAx>
        <c:axId val="89546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544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54.85</c:v>
                </c:pt>
                <c:pt idx="1">
                  <c:v>54.52</c:v>
                </c:pt>
                <c:pt idx="2">
                  <c:v>54.56</c:v>
                </c:pt>
                <c:pt idx="3">
                  <c:v>56.9</c:v>
                </c:pt>
                <c:pt idx="4">
                  <c:v>50.97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32-4131-9279-8C4D8A6F8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36672"/>
        <c:axId val="96238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50.49</c:v>
                </c:pt>
                <c:pt idx="1">
                  <c:v>48.36</c:v>
                </c:pt>
                <c:pt idx="2">
                  <c:v>48.7</c:v>
                </c:pt>
                <c:pt idx="3">
                  <c:v>46.9</c:v>
                </c:pt>
                <c:pt idx="4">
                  <c:v>47.95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A32-4131-9279-8C4D8A6F8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36672"/>
        <c:axId val="96238592"/>
      </c:lineChart>
      <c:dateAx>
        <c:axId val="96236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238592"/>
        <c:crosses val="autoZero"/>
        <c:auto val="1"/>
        <c:lblOffset val="100"/>
        <c:baseTimeUnit val="years"/>
      </c:dateAx>
      <c:valAx>
        <c:axId val="96238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236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91.15</c:v>
                </c:pt>
                <c:pt idx="1">
                  <c:v>89.72</c:v>
                </c:pt>
                <c:pt idx="2">
                  <c:v>89.93</c:v>
                </c:pt>
                <c:pt idx="3">
                  <c:v>89.71</c:v>
                </c:pt>
                <c:pt idx="4">
                  <c:v>88.59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C19-4645-8911-7D81E718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51744"/>
        <c:axId val="9635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74.209999999999994</c:v>
                </c:pt>
                <c:pt idx="1">
                  <c:v>75.239999999999995</c:v>
                </c:pt>
                <c:pt idx="2">
                  <c:v>74.959999999999994</c:v>
                </c:pt>
                <c:pt idx="3">
                  <c:v>74.63</c:v>
                </c:pt>
                <c:pt idx="4">
                  <c:v>74.900000000000006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C19-4645-8911-7D81E718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51744"/>
        <c:axId val="96353664"/>
      </c:lineChart>
      <c:dateAx>
        <c:axId val="96351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353664"/>
        <c:crosses val="autoZero"/>
        <c:auto val="1"/>
        <c:lblOffset val="100"/>
        <c:baseTimeUnit val="years"/>
      </c:dateAx>
      <c:valAx>
        <c:axId val="9635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351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80.3</c:v>
                </c:pt>
                <c:pt idx="1">
                  <c:v>83.85</c:v>
                </c:pt>
                <c:pt idx="2">
                  <c:v>57.4</c:v>
                </c:pt>
                <c:pt idx="3">
                  <c:v>67.78</c:v>
                </c:pt>
                <c:pt idx="4">
                  <c:v>58.05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78-43D8-A284-A6D5E9CA8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577344"/>
        <c:axId val="948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71.66</c:v>
                </c:pt>
                <c:pt idx="1">
                  <c:v>73.06</c:v>
                </c:pt>
                <c:pt idx="2">
                  <c:v>72.03</c:v>
                </c:pt>
                <c:pt idx="3">
                  <c:v>72.11</c:v>
                </c:pt>
                <c:pt idx="4">
                  <c:v>74.05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B78-43D8-A284-A6D5E9CA8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77344"/>
        <c:axId val="94830592"/>
      </c:lineChart>
      <c:dateAx>
        <c:axId val="89577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830592"/>
        <c:crosses val="autoZero"/>
        <c:auto val="1"/>
        <c:lblOffset val="100"/>
        <c:baseTimeUnit val="years"/>
      </c:dateAx>
      <c:valAx>
        <c:axId val="948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577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F5-45AD-BF4E-111A21D5C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857472"/>
        <c:axId val="948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F5-45AD-BF4E-111A21D5C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857472"/>
        <c:axId val="94859648"/>
      </c:lineChart>
      <c:dateAx>
        <c:axId val="94857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859648"/>
        <c:crosses val="autoZero"/>
        <c:auto val="1"/>
        <c:lblOffset val="100"/>
        <c:baseTimeUnit val="years"/>
      </c:dateAx>
      <c:valAx>
        <c:axId val="948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857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A7-4BED-97FE-7EAB02EC4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911104"/>
        <c:axId val="94917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AA7-4BED-97FE-7EAB02EC4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11104"/>
        <c:axId val="94917376"/>
      </c:lineChart>
      <c:dateAx>
        <c:axId val="94911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917376"/>
        <c:crosses val="autoZero"/>
        <c:auto val="1"/>
        <c:lblOffset val="100"/>
        <c:baseTimeUnit val="years"/>
      </c:dateAx>
      <c:valAx>
        <c:axId val="94917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911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C3-4BDD-AB02-B50B8B2E3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954624"/>
        <c:axId val="94956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C3-4BDD-AB02-B50B8B2E3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54624"/>
        <c:axId val="94956544"/>
      </c:lineChart>
      <c:dateAx>
        <c:axId val="94954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956544"/>
        <c:crosses val="autoZero"/>
        <c:auto val="1"/>
        <c:lblOffset val="100"/>
        <c:baseTimeUnit val="years"/>
      </c:dateAx>
      <c:valAx>
        <c:axId val="94956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954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DC-47C5-99E7-CF63B6447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984064"/>
        <c:axId val="94994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DC-47C5-99E7-CF63B6447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84064"/>
        <c:axId val="94994432"/>
      </c:lineChart>
      <c:dateAx>
        <c:axId val="9498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994432"/>
        <c:crosses val="autoZero"/>
        <c:auto val="1"/>
        <c:lblOffset val="100"/>
        <c:baseTimeUnit val="years"/>
      </c:dateAx>
      <c:valAx>
        <c:axId val="94994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984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976.35</c:v>
                </c:pt>
                <c:pt idx="1">
                  <c:v>936.16</c:v>
                </c:pt>
                <c:pt idx="2">
                  <c:v>872.95</c:v>
                </c:pt>
                <c:pt idx="3">
                  <c:v>768.09</c:v>
                </c:pt>
                <c:pt idx="4">
                  <c:v>841.41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7B-4C74-BB76-BE3BFAFA9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143232"/>
        <c:axId val="96145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1462.56</c:v>
                </c:pt>
                <c:pt idx="1">
                  <c:v>1486.62</c:v>
                </c:pt>
                <c:pt idx="2">
                  <c:v>1510.14</c:v>
                </c:pt>
                <c:pt idx="3">
                  <c:v>1595.62</c:v>
                </c:pt>
                <c:pt idx="4">
                  <c:v>1302.33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7B-4C74-BB76-BE3BFAFA9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43232"/>
        <c:axId val="96145408"/>
      </c:lineChart>
      <c:dateAx>
        <c:axId val="96143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145408"/>
        <c:crosses val="autoZero"/>
        <c:auto val="1"/>
        <c:lblOffset val="100"/>
        <c:baseTimeUnit val="years"/>
      </c:dateAx>
      <c:valAx>
        <c:axId val="96145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143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67.39</c:v>
                </c:pt>
                <c:pt idx="1">
                  <c:v>69.06</c:v>
                </c:pt>
                <c:pt idx="2">
                  <c:v>47.44</c:v>
                </c:pt>
                <c:pt idx="3">
                  <c:v>56.88</c:v>
                </c:pt>
                <c:pt idx="4">
                  <c:v>47.78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FA-49BA-B207-F12005D04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170752"/>
        <c:axId val="96172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32.39</c:v>
                </c:pt>
                <c:pt idx="1">
                  <c:v>24.39</c:v>
                </c:pt>
                <c:pt idx="2">
                  <c:v>22.67</c:v>
                </c:pt>
                <c:pt idx="3">
                  <c:v>37.92</c:v>
                </c:pt>
                <c:pt idx="4">
                  <c:v>40.89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FA-49BA-B207-F12005D04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70752"/>
        <c:axId val="96172672"/>
      </c:lineChart>
      <c:dateAx>
        <c:axId val="96170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172672"/>
        <c:crosses val="autoZero"/>
        <c:auto val="1"/>
        <c:lblOffset val="100"/>
        <c:baseTimeUnit val="years"/>
      </c:dateAx>
      <c:valAx>
        <c:axId val="96172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170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120.26</c:v>
                </c:pt>
                <c:pt idx="1">
                  <c:v>118.28</c:v>
                </c:pt>
                <c:pt idx="2">
                  <c:v>172.78</c:v>
                </c:pt>
                <c:pt idx="3">
                  <c:v>147.86000000000001</c:v>
                </c:pt>
                <c:pt idx="4">
                  <c:v>169.18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00-47F5-A131-8756DB42F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07616"/>
        <c:axId val="9620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530.83000000000004</c:v>
                </c:pt>
                <c:pt idx="1">
                  <c:v>734.18</c:v>
                </c:pt>
                <c:pt idx="2">
                  <c:v>789.62</c:v>
                </c:pt>
                <c:pt idx="3">
                  <c:v>423.18</c:v>
                </c:pt>
                <c:pt idx="4">
                  <c:v>383.2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B00-47F5-A131-8756DB42F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07616"/>
        <c:axId val="96209536"/>
      </c:lineChart>
      <c:dateAx>
        <c:axId val="96207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209536"/>
        <c:crosses val="autoZero"/>
        <c:auto val="1"/>
        <c:lblOffset val="100"/>
        <c:baseTimeUnit val="years"/>
      </c:dateAx>
      <c:valAx>
        <c:axId val="9620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207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【1,141.75】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【292.18】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70" zoomScaleNormal="70" workbookViewId="0">
      <selection activeCell="B2" sqref="B2:BZ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東京都　御蔵島村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2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データ!$I$6</f>
        <v>法非適用</v>
      </c>
      <c r="C8" s="48"/>
      <c r="D8" s="48"/>
      <c r="E8" s="48"/>
      <c r="F8" s="48"/>
      <c r="G8" s="48"/>
      <c r="H8" s="48"/>
      <c r="I8" s="48" t="str">
        <f>データ!$J$6</f>
        <v>水道事業</v>
      </c>
      <c r="J8" s="48"/>
      <c r="K8" s="48"/>
      <c r="L8" s="48"/>
      <c r="M8" s="48"/>
      <c r="N8" s="48"/>
      <c r="O8" s="48"/>
      <c r="P8" s="48" t="str">
        <f>データ!$K$6</f>
        <v>簡易水道事業</v>
      </c>
      <c r="Q8" s="48"/>
      <c r="R8" s="48"/>
      <c r="S8" s="48"/>
      <c r="T8" s="48"/>
      <c r="U8" s="48"/>
      <c r="V8" s="48"/>
      <c r="W8" s="48" t="str">
        <f>データ!$L$6</f>
        <v>D4</v>
      </c>
      <c r="X8" s="48"/>
      <c r="Y8" s="48"/>
      <c r="Z8" s="48"/>
      <c r="AA8" s="48"/>
      <c r="AB8" s="48"/>
      <c r="AC8" s="48"/>
      <c r="AD8" s="48" t="str">
        <f>データ!$M$6</f>
        <v>非設置</v>
      </c>
      <c r="AE8" s="48"/>
      <c r="AF8" s="48"/>
      <c r="AG8" s="48"/>
      <c r="AH8" s="48"/>
      <c r="AI8" s="48"/>
      <c r="AJ8" s="48"/>
      <c r="AK8" s="2"/>
      <c r="AL8" s="49">
        <f>データ!$R$6</f>
        <v>320</v>
      </c>
      <c r="AM8" s="49"/>
      <c r="AN8" s="49"/>
      <c r="AO8" s="49"/>
      <c r="AP8" s="49"/>
      <c r="AQ8" s="49"/>
      <c r="AR8" s="49"/>
      <c r="AS8" s="49"/>
      <c r="AT8" s="45">
        <f>データ!$S$6</f>
        <v>20.54</v>
      </c>
      <c r="AU8" s="45"/>
      <c r="AV8" s="45"/>
      <c r="AW8" s="45"/>
      <c r="AX8" s="45"/>
      <c r="AY8" s="45"/>
      <c r="AZ8" s="45"/>
      <c r="BA8" s="45"/>
      <c r="BB8" s="45">
        <f>データ!$T$6</f>
        <v>15.58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2"/>
      <c r="AE9" s="2"/>
      <c r="AF9" s="2"/>
      <c r="AG9" s="2"/>
      <c r="AH9" s="3"/>
      <c r="AI9" s="2"/>
      <c r="AJ9" s="2"/>
      <c r="AK9" s="2"/>
      <c r="AL9" s="44" t="s">
        <v>16</v>
      </c>
      <c r="AM9" s="44"/>
      <c r="AN9" s="44"/>
      <c r="AO9" s="44"/>
      <c r="AP9" s="44"/>
      <c r="AQ9" s="44"/>
      <c r="AR9" s="44"/>
      <c r="AS9" s="44"/>
      <c r="AT9" s="44" t="s">
        <v>17</v>
      </c>
      <c r="AU9" s="44"/>
      <c r="AV9" s="44"/>
      <c r="AW9" s="44"/>
      <c r="AX9" s="44"/>
      <c r="AY9" s="44"/>
      <c r="AZ9" s="44"/>
      <c r="BA9" s="44"/>
      <c r="BB9" s="44" t="s">
        <v>18</v>
      </c>
      <c r="BC9" s="44"/>
      <c r="BD9" s="44"/>
      <c r="BE9" s="44"/>
      <c r="BF9" s="44"/>
      <c r="BG9" s="44"/>
      <c r="BH9" s="44"/>
      <c r="BI9" s="44"/>
      <c r="BJ9" s="3"/>
      <c r="BK9" s="3"/>
      <c r="BL9" s="50" t="s">
        <v>19</v>
      </c>
      <c r="BM9" s="51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データ!$N$6</f>
        <v>-</v>
      </c>
      <c r="C10" s="45"/>
      <c r="D10" s="45"/>
      <c r="E10" s="45"/>
      <c r="F10" s="45"/>
      <c r="G10" s="45"/>
      <c r="H10" s="45"/>
      <c r="I10" s="45" t="str">
        <f>データ!$O$6</f>
        <v>該当数値なし</v>
      </c>
      <c r="J10" s="45"/>
      <c r="K10" s="45"/>
      <c r="L10" s="45"/>
      <c r="M10" s="45"/>
      <c r="N10" s="45"/>
      <c r="O10" s="45"/>
      <c r="P10" s="45">
        <f>データ!$P$6</f>
        <v>100</v>
      </c>
      <c r="Q10" s="45"/>
      <c r="R10" s="45"/>
      <c r="S10" s="45"/>
      <c r="T10" s="45"/>
      <c r="U10" s="45"/>
      <c r="V10" s="45"/>
      <c r="W10" s="49">
        <f>データ!$Q$6</f>
        <v>1350</v>
      </c>
      <c r="X10" s="49"/>
      <c r="Y10" s="49"/>
      <c r="Z10" s="49"/>
      <c r="AA10" s="49"/>
      <c r="AB10" s="49"/>
      <c r="AC10" s="49"/>
      <c r="AD10" s="2"/>
      <c r="AE10" s="2"/>
      <c r="AF10" s="2"/>
      <c r="AG10" s="2"/>
      <c r="AH10" s="2"/>
      <c r="AI10" s="2"/>
      <c r="AJ10" s="2"/>
      <c r="AK10" s="2"/>
      <c r="AL10" s="49">
        <f>データ!$U$6</f>
        <v>309</v>
      </c>
      <c r="AM10" s="49"/>
      <c r="AN10" s="49"/>
      <c r="AO10" s="49"/>
      <c r="AP10" s="49"/>
      <c r="AQ10" s="49"/>
      <c r="AR10" s="49"/>
      <c r="AS10" s="49"/>
      <c r="AT10" s="45">
        <f>データ!$V$6</f>
        <v>0.19</v>
      </c>
      <c r="AU10" s="45"/>
      <c r="AV10" s="45"/>
      <c r="AW10" s="45"/>
      <c r="AX10" s="45"/>
      <c r="AY10" s="45"/>
      <c r="AZ10" s="45"/>
      <c r="BA10" s="45"/>
      <c r="BB10" s="45">
        <f>データ!$W$6</f>
        <v>1626.32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21</v>
      </c>
      <c r="BM10" s="53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23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24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25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121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26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27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28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29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30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123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31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32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33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34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35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36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122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37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38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39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【75.76】</v>
      </c>
      <c r="F85" s="26" t="s">
        <v>53</v>
      </c>
      <c r="G85" s="26" t="s">
        <v>53</v>
      </c>
      <c r="H85" s="26" t="str">
        <f>データ!BO6</f>
        <v>【1,141.75】</v>
      </c>
      <c r="I85" s="26" t="str">
        <f>データ!BZ6</f>
        <v>【54.93】</v>
      </c>
      <c r="J85" s="26" t="str">
        <f>データ!CK6</f>
        <v>【292.18】</v>
      </c>
      <c r="K85" s="26" t="str">
        <f>データ!CV6</f>
        <v>【56.91】</v>
      </c>
      <c r="L85" s="26" t="str">
        <f>データ!DG6</f>
        <v>【74.25】</v>
      </c>
      <c r="M85" s="26" t="s">
        <v>54</v>
      </c>
      <c r="N85" s="26" t="s">
        <v>54</v>
      </c>
      <c r="O85" s="26" t="str">
        <f>データ!EN6</f>
        <v>【0.72】</v>
      </c>
    </row>
  </sheetData>
  <sheetProtection algorithmName="SHA-512" hashValue="cn7hgc+9phXdy5SRa7VZhdKoDI7wgnJR6lUlnod50rM1ytYTSolycAesTVBbbxEPzDEfuiO/mIWuhzkCnq6lag==" saltValue="6O2jKJT4n/a8Qhai3fFx9g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55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56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6" t="s">
        <v>64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2" t="s">
        <v>65</v>
      </c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 t="s">
        <v>66</v>
      </c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</row>
    <row r="4" spans="1:144" x14ac:dyDescent="0.15">
      <c r="A4" s="28" t="s">
        <v>67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5" t="s">
        <v>68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 t="s">
        <v>69</v>
      </c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 t="s">
        <v>70</v>
      </c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 t="s">
        <v>71</v>
      </c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 t="s">
        <v>72</v>
      </c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 t="s">
        <v>73</v>
      </c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 t="s">
        <v>74</v>
      </c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 t="s">
        <v>75</v>
      </c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 t="s">
        <v>76</v>
      </c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 t="s">
        <v>77</v>
      </c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 t="s">
        <v>78</v>
      </c>
      <c r="EE4" s="75"/>
      <c r="EF4" s="75"/>
      <c r="EG4" s="75"/>
      <c r="EH4" s="75"/>
      <c r="EI4" s="75"/>
      <c r="EJ4" s="75"/>
      <c r="EK4" s="75"/>
      <c r="EL4" s="75"/>
      <c r="EM4" s="75"/>
      <c r="EN4" s="75"/>
    </row>
    <row r="5" spans="1:144" x14ac:dyDescent="0.15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85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41</v>
      </c>
      <c r="AI5" s="32" t="s">
        <v>96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96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96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96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96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96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96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96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96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96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</row>
    <row r="6" spans="1:144" s="36" customFormat="1" x14ac:dyDescent="0.15">
      <c r="A6" s="28" t="s">
        <v>107</v>
      </c>
      <c r="B6" s="33">
        <f>B7</f>
        <v>2017</v>
      </c>
      <c r="C6" s="33">
        <f t="shared" ref="C6:W6" si="3">C7</f>
        <v>133825</v>
      </c>
      <c r="D6" s="33">
        <f t="shared" si="3"/>
        <v>47</v>
      </c>
      <c r="E6" s="33">
        <f t="shared" si="3"/>
        <v>1</v>
      </c>
      <c r="F6" s="33">
        <f t="shared" si="3"/>
        <v>0</v>
      </c>
      <c r="G6" s="33">
        <f t="shared" si="3"/>
        <v>0</v>
      </c>
      <c r="H6" s="33" t="str">
        <f t="shared" si="3"/>
        <v>東京都　御蔵島村</v>
      </c>
      <c r="I6" s="33" t="str">
        <f t="shared" si="3"/>
        <v>法非適用</v>
      </c>
      <c r="J6" s="33" t="str">
        <f t="shared" si="3"/>
        <v>水道事業</v>
      </c>
      <c r="K6" s="33" t="str">
        <f t="shared" si="3"/>
        <v>簡易水道事業</v>
      </c>
      <c r="L6" s="33" t="str">
        <f t="shared" si="3"/>
        <v>D4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100</v>
      </c>
      <c r="Q6" s="34">
        <f t="shared" si="3"/>
        <v>1350</v>
      </c>
      <c r="R6" s="34">
        <f t="shared" si="3"/>
        <v>320</v>
      </c>
      <c r="S6" s="34">
        <f t="shared" si="3"/>
        <v>20.54</v>
      </c>
      <c r="T6" s="34">
        <f t="shared" si="3"/>
        <v>15.58</v>
      </c>
      <c r="U6" s="34">
        <f t="shared" si="3"/>
        <v>309</v>
      </c>
      <c r="V6" s="34">
        <f t="shared" si="3"/>
        <v>0.19</v>
      </c>
      <c r="W6" s="34">
        <f t="shared" si="3"/>
        <v>1626.32</v>
      </c>
      <c r="X6" s="35">
        <f>IF(X7="",NA(),X7)</f>
        <v>80.3</v>
      </c>
      <c r="Y6" s="35">
        <f t="shared" ref="Y6:AG6" si="4">IF(Y7="",NA(),Y7)</f>
        <v>83.85</v>
      </c>
      <c r="Z6" s="35">
        <f t="shared" si="4"/>
        <v>57.4</v>
      </c>
      <c r="AA6" s="35">
        <f t="shared" si="4"/>
        <v>67.78</v>
      </c>
      <c r="AB6" s="35">
        <f t="shared" si="4"/>
        <v>58.05</v>
      </c>
      <c r="AC6" s="35">
        <f t="shared" si="4"/>
        <v>71.66</v>
      </c>
      <c r="AD6" s="35">
        <f t="shared" si="4"/>
        <v>73.06</v>
      </c>
      <c r="AE6" s="35">
        <f t="shared" si="4"/>
        <v>72.03</v>
      </c>
      <c r="AF6" s="35">
        <f t="shared" si="4"/>
        <v>72.11</v>
      </c>
      <c r="AG6" s="35">
        <f t="shared" si="4"/>
        <v>74.05</v>
      </c>
      <c r="AH6" s="34" t="str">
        <f>IF(AH7="","",IF(AH7="-","【-】","【"&amp;SUBSTITUTE(TEXT(AH7,"#,##0.00"),"-","△")&amp;"】"))</f>
        <v>【75.76】</v>
      </c>
      <c r="AI6" s="34" t="e">
        <f>IF(AI7="",NA(),AI7)</f>
        <v>#N/A</v>
      </c>
      <c r="AJ6" s="34" t="e">
        <f t="shared" ref="AJ6:AR6" si="5">IF(AJ7="",NA(),AJ7)</f>
        <v>#N/A</v>
      </c>
      <c r="AK6" s="34" t="e">
        <f t="shared" si="5"/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str">
        <f>IF(AS7="","",IF(AS7="-","【-】","【"&amp;SUBSTITUTE(TEXT(AS7,"#,##0.00"),"-","△")&amp;"】"))</f>
        <v/>
      </c>
      <c r="AT6" s="34" t="e">
        <f>IF(AT7="",NA(),AT7)</f>
        <v>#N/A</v>
      </c>
      <c r="AU6" s="34" t="e">
        <f t="shared" ref="AU6:BC6" si="6">IF(AU7="",NA(),AU7)</f>
        <v>#N/A</v>
      </c>
      <c r="AV6" s="34" t="e">
        <f t="shared" si="6"/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str">
        <f>IF(BD7="","",IF(BD7="-","【-】","【"&amp;SUBSTITUTE(TEXT(BD7,"#,##0.00"),"-","△")&amp;"】"))</f>
        <v/>
      </c>
      <c r="BE6" s="35">
        <f>IF(BE7="",NA(),BE7)</f>
        <v>976.35</v>
      </c>
      <c r="BF6" s="35">
        <f t="shared" ref="BF6:BN6" si="7">IF(BF7="",NA(),BF7)</f>
        <v>936.16</v>
      </c>
      <c r="BG6" s="35">
        <f t="shared" si="7"/>
        <v>872.95</v>
      </c>
      <c r="BH6" s="35">
        <f t="shared" si="7"/>
        <v>768.09</v>
      </c>
      <c r="BI6" s="35">
        <f t="shared" si="7"/>
        <v>841.41</v>
      </c>
      <c r="BJ6" s="35">
        <f t="shared" si="7"/>
        <v>1462.56</v>
      </c>
      <c r="BK6" s="35">
        <f t="shared" si="7"/>
        <v>1486.62</v>
      </c>
      <c r="BL6" s="35">
        <f t="shared" si="7"/>
        <v>1510.14</v>
      </c>
      <c r="BM6" s="35">
        <f t="shared" si="7"/>
        <v>1595.62</v>
      </c>
      <c r="BN6" s="35">
        <f t="shared" si="7"/>
        <v>1302.33</v>
      </c>
      <c r="BO6" s="34" t="str">
        <f>IF(BO7="","",IF(BO7="-","【-】","【"&amp;SUBSTITUTE(TEXT(BO7,"#,##0.00"),"-","△")&amp;"】"))</f>
        <v>【1,141.75】</v>
      </c>
      <c r="BP6" s="35">
        <f>IF(BP7="",NA(),BP7)</f>
        <v>67.39</v>
      </c>
      <c r="BQ6" s="35">
        <f t="shared" ref="BQ6:BY6" si="8">IF(BQ7="",NA(),BQ7)</f>
        <v>69.06</v>
      </c>
      <c r="BR6" s="35">
        <f t="shared" si="8"/>
        <v>47.44</v>
      </c>
      <c r="BS6" s="35">
        <f t="shared" si="8"/>
        <v>56.88</v>
      </c>
      <c r="BT6" s="35">
        <f t="shared" si="8"/>
        <v>47.78</v>
      </c>
      <c r="BU6" s="35">
        <f t="shared" si="8"/>
        <v>32.39</v>
      </c>
      <c r="BV6" s="35">
        <f t="shared" si="8"/>
        <v>24.39</v>
      </c>
      <c r="BW6" s="35">
        <f t="shared" si="8"/>
        <v>22.67</v>
      </c>
      <c r="BX6" s="35">
        <f t="shared" si="8"/>
        <v>37.92</v>
      </c>
      <c r="BY6" s="35">
        <f t="shared" si="8"/>
        <v>40.89</v>
      </c>
      <c r="BZ6" s="34" t="str">
        <f>IF(BZ7="","",IF(BZ7="-","【-】","【"&amp;SUBSTITUTE(TEXT(BZ7,"#,##0.00"),"-","△")&amp;"】"))</f>
        <v>【54.93】</v>
      </c>
      <c r="CA6" s="35">
        <f>IF(CA7="",NA(),CA7)</f>
        <v>120.26</v>
      </c>
      <c r="CB6" s="35">
        <f t="shared" ref="CB6:CJ6" si="9">IF(CB7="",NA(),CB7)</f>
        <v>118.28</v>
      </c>
      <c r="CC6" s="35">
        <f t="shared" si="9"/>
        <v>172.78</v>
      </c>
      <c r="CD6" s="35">
        <f t="shared" si="9"/>
        <v>147.86000000000001</v>
      </c>
      <c r="CE6" s="35">
        <f t="shared" si="9"/>
        <v>169.18</v>
      </c>
      <c r="CF6" s="35">
        <f t="shared" si="9"/>
        <v>530.83000000000004</v>
      </c>
      <c r="CG6" s="35">
        <f t="shared" si="9"/>
        <v>734.18</v>
      </c>
      <c r="CH6" s="35">
        <f t="shared" si="9"/>
        <v>789.62</v>
      </c>
      <c r="CI6" s="35">
        <f t="shared" si="9"/>
        <v>423.18</v>
      </c>
      <c r="CJ6" s="35">
        <f t="shared" si="9"/>
        <v>383.2</v>
      </c>
      <c r="CK6" s="34" t="str">
        <f>IF(CK7="","",IF(CK7="-","【-】","【"&amp;SUBSTITUTE(TEXT(CK7,"#,##0.00"),"-","△")&amp;"】"))</f>
        <v>【292.18】</v>
      </c>
      <c r="CL6" s="35">
        <f>IF(CL7="",NA(),CL7)</f>
        <v>54.85</v>
      </c>
      <c r="CM6" s="35">
        <f t="shared" ref="CM6:CU6" si="10">IF(CM7="",NA(),CM7)</f>
        <v>54.52</v>
      </c>
      <c r="CN6" s="35">
        <f t="shared" si="10"/>
        <v>54.56</v>
      </c>
      <c r="CO6" s="35">
        <f t="shared" si="10"/>
        <v>56.9</v>
      </c>
      <c r="CP6" s="35">
        <f t="shared" si="10"/>
        <v>50.97</v>
      </c>
      <c r="CQ6" s="35">
        <f t="shared" si="10"/>
        <v>50.49</v>
      </c>
      <c r="CR6" s="35">
        <f t="shared" si="10"/>
        <v>48.36</v>
      </c>
      <c r="CS6" s="35">
        <f t="shared" si="10"/>
        <v>48.7</v>
      </c>
      <c r="CT6" s="35">
        <f t="shared" si="10"/>
        <v>46.9</v>
      </c>
      <c r="CU6" s="35">
        <f t="shared" si="10"/>
        <v>47.95</v>
      </c>
      <c r="CV6" s="34" t="str">
        <f>IF(CV7="","",IF(CV7="-","【-】","【"&amp;SUBSTITUTE(TEXT(CV7,"#,##0.00"),"-","△")&amp;"】"))</f>
        <v>【56.91】</v>
      </c>
      <c r="CW6" s="35">
        <f>IF(CW7="",NA(),CW7)</f>
        <v>91.15</v>
      </c>
      <c r="CX6" s="35">
        <f t="shared" ref="CX6:DF6" si="11">IF(CX7="",NA(),CX7)</f>
        <v>89.72</v>
      </c>
      <c r="CY6" s="35">
        <f t="shared" si="11"/>
        <v>89.93</v>
      </c>
      <c r="CZ6" s="35">
        <f t="shared" si="11"/>
        <v>89.71</v>
      </c>
      <c r="DA6" s="35">
        <f t="shared" si="11"/>
        <v>88.59</v>
      </c>
      <c r="DB6" s="35">
        <f t="shared" si="11"/>
        <v>74.209999999999994</v>
      </c>
      <c r="DC6" s="35">
        <f t="shared" si="11"/>
        <v>75.239999999999995</v>
      </c>
      <c r="DD6" s="35">
        <f t="shared" si="11"/>
        <v>74.959999999999994</v>
      </c>
      <c r="DE6" s="35">
        <f t="shared" si="11"/>
        <v>74.63</v>
      </c>
      <c r="DF6" s="35">
        <f t="shared" si="11"/>
        <v>74.900000000000006</v>
      </c>
      <c r="DG6" s="34" t="str">
        <f>IF(DG7="","",IF(DG7="-","【-】","【"&amp;SUBSTITUTE(TEXT(DG7,"#,##0.00"),"-","△")&amp;"】"))</f>
        <v>【74.25】</v>
      </c>
      <c r="DH6" s="34" t="e">
        <f>IF(DH7="",NA(),DH7)</f>
        <v>#N/A</v>
      </c>
      <c r="DI6" s="34" t="e">
        <f t="shared" ref="DI6:DQ6" si="12">IF(DI7="",NA(),DI7)</f>
        <v>#N/A</v>
      </c>
      <c r="DJ6" s="34" t="e">
        <f t="shared" si="12"/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str">
        <f>IF(DR7="","",IF(DR7="-","【-】","【"&amp;SUBSTITUTE(TEXT(DR7,"#,##0.00"),"-","△")&amp;"】"))</f>
        <v/>
      </c>
      <c r="DS6" s="34" t="e">
        <f>IF(DS7="",NA(),DS7)</f>
        <v>#N/A</v>
      </c>
      <c r="DT6" s="34" t="e">
        <f t="shared" ref="DT6:EB6" si="13">IF(DT7="",NA(),DT7)</f>
        <v>#N/A</v>
      </c>
      <c r="DU6" s="34" t="e">
        <f t="shared" si="13"/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str">
        <f>IF(EC7="","",IF(EC7="-","【-】","【"&amp;SUBSTITUTE(TEXT(EC7,"#,##0.00"),"-","△")&amp;"】"))</f>
        <v/>
      </c>
      <c r="ED6" s="34">
        <f>IF(ED7="",NA(),ED7)</f>
        <v>0</v>
      </c>
      <c r="EE6" s="34">
        <f t="shared" ref="EE6:EM6" si="14">IF(EE7="",NA(),EE7)</f>
        <v>0</v>
      </c>
      <c r="EF6" s="34">
        <f t="shared" si="14"/>
        <v>0</v>
      </c>
      <c r="EG6" s="34">
        <f t="shared" si="14"/>
        <v>0</v>
      </c>
      <c r="EH6" s="34">
        <f t="shared" si="14"/>
        <v>0</v>
      </c>
      <c r="EI6" s="35">
        <f t="shared" si="14"/>
        <v>0.7</v>
      </c>
      <c r="EJ6" s="35">
        <f t="shared" si="14"/>
        <v>0.91</v>
      </c>
      <c r="EK6" s="35">
        <f t="shared" si="14"/>
        <v>1.26</v>
      </c>
      <c r="EL6" s="35">
        <f t="shared" si="14"/>
        <v>0.78</v>
      </c>
      <c r="EM6" s="35">
        <f t="shared" si="14"/>
        <v>0.56999999999999995</v>
      </c>
      <c r="EN6" s="34" t="str">
        <f>IF(EN7="","",IF(EN7="-","【-】","【"&amp;SUBSTITUTE(TEXT(EN7,"#,##0.00"),"-","△")&amp;"】"))</f>
        <v>【0.72】</v>
      </c>
    </row>
    <row r="7" spans="1:144" s="36" customFormat="1" x14ac:dyDescent="0.15">
      <c r="A7" s="28"/>
      <c r="B7" s="37">
        <v>2017</v>
      </c>
      <c r="C7" s="37">
        <v>133825</v>
      </c>
      <c r="D7" s="37">
        <v>47</v>
      </c>
      <c r="E7" s="37">
        <v>1</v>
      </c>
      <c r="F7" s="37">
        <v>0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 t="s">
        <v>113</v>
      </c>
      <c r="N7" s="38" t="s">
        <v>114</v>
      </c>
      <c r="O7" s="38" t="s">
        <v>115</v>
      </c>
      <c r="P7" s="38">
        <v>100</v>
      </c>
      <c r="Q7" s="38">
        <v>1350</v>
      </c>
      <c r="R7" s="38">
        <v>320</v>
      </c>
      <c r="S7" s="38">
        <v>20.54</v>
      </c>
      <c r="T7" s="38">
        <v>15.58</v>
      </c>
      <c r="U7" s="38">
        <v>309</v>
      </c>
      <c r="V7" s="38">
        <v>0.19</v>
      </c>
      <c r="W7" s="38">
        <v>1626.32</v>
      </c>
      <c r="X7" s="38">
        <v>80.3</v>
      </c>
      <c r="Y7" s="38">
        <v>83.85</v>
      </c>
      <c r="Z7" s="38">
        <v>57.4</v>
      </c>
      <c r="AA7" s="38">
        <v>67.78</v>
      </c>
      <c r="AB7" s="38">
        <v>58.05</v>
      </c>
      <c r="AC7" s="38">
        <v>71.66</v>
      </c>
      <c r="AD7" s="38">
        <v>73.06</v>
      </c>
      <c r="AE7" s="38">
        <v>72.03</v>
      </c>
      <c r="AF7" s="38">
        <v>72.11</v>
      </c>
      <c r="AG7" s="38">
        <v>74.05</v>
      </c>
      <c r="AH7" s="38">
        <v>75.760000000000005</v>
      </c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>
        <v>976.35</v>
      </c>
      <c r="BF7" s="38">
        <v>936.16</v>
      </c>
      <c r="BG7" s="38">
        <v>872.95</v>
      </c>
      <c r="BH7" s="38">
        <v>768.09</v>
      </c>
      <c r="BI7" s="38">
        <v>841.41</v>
      </c>
      <c r="BJ7" s="38">
        <v>1462.56</v>
      </c>
      <c r="BK7" s="38">
        <v>1486.62</v>
      </c>
      <c r="BL7" s="38">
        <v>1510.14</v>
      </c>
      <c r="BM7" s="38">
        <v>1595.62</v>
      </c>
      <c r="BN7" s="38">
        <v>1302.33</v>
      </c>
      <c r="BO7" s="38">
        <v>1141.75</v>
      </c>
      <c r="BP7" s="38">
        <v>67.39</v>
      </c>
      <c r="BQ7" s="38">
        <v>69.06</v>
      </c>
      <c r="BR7" s="38">
        <v>47.44</v>
      </c>
      <c r="BS7" s="38">
        <v>56.88</v>
      </c>
      <c r="BT7" s="38">
        <v>47.78</v>
      </c>
      <c r="BU7" s="38">
        <v>32.39</v>
      </c>
      <c r="BV7" s="38">
        <v>24.39</v>
      </c>
      <c r="BW7" s="38">
        <v>22.67</v>
      </c>
      <c r="BX7" s="38">
        <v>37.92</v>
      </c>
      <c r="BY7" s="38">
        <v>40.89</v>
      </c>
      <c r="BZ7" s="38">
        <v>54.93</v>
      </c>
      <c r="CA7" s="38">
        <v>120.26</v>
      </c>
      <c r="CB7" s="38">
        <v>118.28</v>
      </c>
      <c r="CC7" s="38">
        <v>172.78</v>
      </c>
      <c r="CD7" s="38">
        <v>147.86000000000001</v>
      </c>
      <c r="CE7" s="38">
        <v>169.18</v>
      </c>
      <c r="CF7" s="38">
        <v>530.83000000000004</v>
      </c>
      <c r="CG7" s="38">
        <v>734.18</v>
      </c>
      <c r="CH7" s="38">
        <v>789.62</v>
      </c>
      <c r="CI7" s="38">
        <v>423.18</v>
      </c>
      <c r="CJ7" s="38">
        <v>383.2</v>
      </c>
      <c r="CK7" s="38">
        <v>292.18</v>
      </c>
      <c r="CL7" s="38">
        <v>54.85</v>
      </c>
      <c r="CM7" s="38">
        <v>54.52</v>
      </c>
      <c r="CN7" s="38">
        <v>54.56</v>
      </c>
      <c r="CO7" s="38">
        <v>56.9</v>
      </c>
      <c r="CP7" s="38">
        <v>50.97</v>
      </c>
      <c r="CQ7" s="38">
        <v>50.49</v>
      </c>
      <c r="CR7" s="38">
        <v>48.36</v>
      </c>
      <c r="CS7" s="38">
        <v>48.7</v>
      </c>
      <c r="CT7" s="38">
        <v>46.9</v>
      </c>
      <c r="CU7" s="38">
        <v>47.95</v>
      </c>
      <c r="CV7" s="38">
        <v>56.91</v>
      </c>
      <c r="CW7" s="38">
        <v>91.15</v>
      </c>
      <c r="CX7" s="38">
        <v>89.72</v>
      </c>
      <c r="CY7" s="38">
        <v>89.93</v>
      </c>
      <c r="CZ7" s="38">
        <v>89.71</v>
      </c>
      <c r="DA7" s="38">
        <v>88.59</v>
      </c>
      <c r="DB7" s="38">
        <v>74.209999999999994</v>
      </c>
      <c r="DC7" s="38">
        <v>75.239999999999995</v>
      </c>
      <c r="DD7" s="38">
        <v>74.959999999999994</v>
      </c>
      <c r="DE7" s="38">
        <v>74.63</v>
      </c>
      <c r="DF7" s="38">
        <v>74.900000000000006</v>
      </c>
      <c r="DG7" s="38">
        <v>74.25</v>
      </c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>
        <v>0</v>
      </c>
      <c r="EE7" s="38">
        <v>0</v>
      </c>
      <c r="EF7" s="38">
        <v>0</v>
      </c>
      <c r="EG7" s="38">
        <v>0</v>
      </c>
      <c r="EH7" s="38">
        <v>0</v>
      </c>
      <c r="EI7" s="38">
        <v>0.7</v>
      </c>
      <c r="EJ7" s="38">
        <v>0.91</v>
      </c>
      <c r="EK7" s="38">
        <v>1.26</v>
      </c>
      <c r="EL7" s="38">
        <v>0.78</v>
      </c>
      <c r="EM7" s="38">
        <v>0.56999999999999995</v>
      </c>
      <c r="EN7" s="38">
        <v>0.72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</row>
    <row r="9" spans="1:144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東京都</cp:lastModifiedBy>
  <cp:lastPrinted>2019-02-26T05:22:27Z</cp:lastPrinted>
  <dcterms:created xsi:type="dcterms:W3CDTF">2018-12-03T08:42:35Z</dcterms:created>
  <dcterms:modified xsi:type="dcterms:W3CDTF">2019-02-26T05:22:28Z</dcterms:modified>
  <cp:category/>
</cp:coreProperties>
</file>